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'1кв'!$A$1:$E$52</definedName>
    <definedName name="_xlnm.Print_Area" localSheetId="1">'2кв'!$A$1:$E$50</definedName>
    <definedName name="_xlnm.Print_Area" localSheetId="2">'3кв'!$A$1:$E$51</definedName>
    <definedName name="_xlnm.Print_Area" localSheetId="3">'4кв'!$A$1:$E$51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18" i="30" l="1"/>
  <c r="C17" i="30"/>
  <c r="C14" i="30"/>
  <c r="C12" i="30"/>
  <c r="C13" i="30"/>
  <c r="C11" i="30"/>
  <c r="C8" i="30"/>
  <c r="C6" i="30"/>
  <c r="B47" i="29"/>
  <c r="E25" i="29"/>
  <c r="C9" i="30"/>
  <c r="C15" i="30"/>
  <c r="C26" i="30"/>
  <c r="E23" i="29"/>
  <c r="E22" i="29"/>
  <c r="E27" i="29" s="1"/>
  <c r="B50" i="29" s="1"/>
  <c r="C20" i="30" l="1"/>
  <c r="C21" i="30" s="1"/>
  <c r="B51" i="29"/>
  <c r="B47" i="28"/>
  <c r="E23" i="28"/>
  <c r="E22" i="28"/>
  <c r="E27" i="28" l="1"/>
  <c r="B50" i="28" s="1"/>
  <c r="B51" i="28" s="1"/>
  <c r="B46" i="27"/>
  <c r="E23" i="27"/>
  <c r="E22" i="27"/>
  <c r="E26" i="27" s="1"/>
  <c r="B49" i="27" s="1"/>
  <c r="B50" i="27" s="1"/>
  <c r="E26" i="26" l="1"/>
  <c r="E23" i="26" l="1"/>
  <c r="E22" i="26"/>
  <c r="E28" i="26" s="1"/>
  <c r="B51" i="26" l="1"/>
  <c r="B52" i="26" l="1"/>
</calcChain>
</file>

<file path=xl/sharedStrings.xml><?xml version="1.0" encoding="utf-8"?>
<sst xmlns="http://schemas.openxmlformats.org/spreadsheetml/2006/main" count="261" uniqueCount="100">
  <si>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</si>
  <si>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</si>
  <si>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</si>
  <si>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</si>
  <si>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</si>
  <si>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</si>
  <si>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</si>
  <si>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</si>
  <si>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</si>
  <si>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</si>
  <si>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</si>
  <si>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</si>
  <si>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</si>
  <si>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</si>
  <si>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</si>
  <si>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</si>
  <si>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</si>
  <si>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</si>
  <si>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</si>
  <si>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</si>
  <si>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</si>
  <si>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</si>
  <si>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</si>
  <si>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</si>
  <si>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</si>
  <si>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11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</si>
  <si>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Валиева Зуфара Кадыровича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</si>
  <si>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№123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</si>
  <si>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№94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</si>
  <si>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</si>
  <si>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Валиева З.К.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</si>
  <si>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</si>
  <si>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</si>
  <si>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</si>
  <si>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</si>
  <si>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</si>
  <si>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Оплачено , руб</t>
  </si>
  <si>
    <t>Расходы по содержанию и тек.ремонту, руб.</t>
  </si>
  <si>
    <t>Общая площадь квартир - 264,8 м2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</si>
  <si>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</si>
  <si>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</si>
  <si>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</si>
  <si>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</si>
  <si>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</si>
  <si>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t xml:space="preserve">                                                             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</si>
  <si>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</si>
  <si>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</si>
  <si>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ч/ч</t>
  </si>
  <si>
    <t>Предъявлено населению 16062,78</t>
  </si>
  <si>
    <t>за 1 квартал 2024 года</t>
  </si>
  <si>
    <t>31.03.2024 г.</t>
  </si>
  <si>
    <t>март</t>
  </si>
  <si>
    <t>Спил дерева, уборка веток (кв1)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</si>
  <si>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</si>
  <si>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</si>
  <si>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тринадцать тысяч восемьсот сорок один рубль 45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</si>
  <si>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</si>
  <si>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</si>
  <si>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</si>
  <si>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девять тысяч семьсот пятьдесят пять рублей 23 копейки.</t>
  </si>
  <si>
    <t>за 3 квартал 2024 года</t>
  </si>
  <si>
    <t>30.09.2024 г.</t>
  </si>
  <si>
    <t>3 квартал</t>
  </si>
  <si>
    <t>Замена запорной ар-ры на отоплении (смета)</t>
  </si>
  <si>
    <t>сентябрь</t>
  </si>
  <si>
    <t xml:space="preserve">           2. Всего за период с "01" 07 2024 г. по "30" 09 2024 г. выполнено работ (оказано услуг) на общую сумму двадцать одна тысяча триста сорок девять рублей 73 копейки.</t>
  </si>
  <si>
    <t>Предъявлено населению 17254,38</t>
  </si>
  <si>
    <t>Оплачено, руб</t>
  </si>
  <si>
    <t>_____________________________________________</t>
  </si>
  <si>
    <t>Предложение по структуре тарифа на 2025 год.</t>
  </si>
  <si>
    <t>Перечень предлагаемых работ на 2025 год.</t>
  </si>
  <si>
    <t>Отчет за 2024 год.</t>
  </si>
  <si>
    <t xml:space="preserve">Получил: </t>
  </si>
  <si>
    <t>Прирост (+) / уменьшение (-) задолженности за год</t>
  </si>
  <si>
    <t>Задолженность населения по оплате на 01.01.2025г.</t>
  </si>
  <si>
    <t>Задолженность населения по оплате на 01.01.2024г.</t>
  </si>
  <si>
    <t>Справочно:</t>
  </si>
  <si>
    <t>Остаток средств на 01.01.2025</t>
  </si>
  <si>
    <t>Итого расходов</t>
  </si>
  <si>
    <t xml:space="preserve">   * Корректировка расходов по договору с ОАО "Газпром газораспределения Воронеж" (по статье содержание МКД)</t>
  </si>
  <si>
    <t>в том числе:</t>
  </si>
  <si>
    <t>работы по договору, всего</t>
  </si>
  <si>
    <t>Расходы:</t>
  </si>
  <si>
    <t>Итого доходов:</t>
  </si>
  <si>
    <t>Оплачено в текущем периоде по квитанциям</t>
  </si>
  <si>
    <t xml:space="preserve">Доходы: </t>
  </si>
  <si>
    <t>Остаток на начало периода</t>
  </si>
  <si>
    <t>НА ЛИЦЕВОМ СЧЕТЕ  за  период  с 01.01.2024 г. по 31.12.2024 г.</t>
  </si>
  <si>
    <t>О ВЫПОЛНЕННЫХ РАБОТАХ И ДВИЖЕНИИ  СРЕДСТВ</t>
  </si>
  <si>
    <t>ОТЧЕТ</t>
  </si>
  <si>
    <t>по ж.д. ул. Молодогвардейцев, д. 11</t>
  </si>
  <si>
    <t>за 4 квартал 2024 года</t>
  </si>
  <si>
    <t>31.12.2024 г.</t>
  </si>
  <si>
    <t>Ремонт отопления и замена кранов (кв.3)</t>
  </si>
  <si>
    <t>октябрь</t>
  </si>
  <si>
    <t>4 квартал</t>
  </si>
  <si>
    <t xml:space="preserve">           2. Всего за период с "01" 10 2024 г. по "31" 12 2024 г. выполнено работ (оказано услуг) на общую сумму сорок семь тысяч сто двадцать девять рублей 80 копеек.</t>
  </si>
  <si>
    <t>Начислено всего 66634,32</t>
  </si>
  <si>
    <t>Непредвиденные работы 36 ч/ч</t>
  </si>
  <si>
    <t xml:space="preserve">   * Замена запорной ар-ры на отоплении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</si>
</sst>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2" fontId="12" fillId="0" borderId="6" xfId="0" applyNumberFormat="1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7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166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17" fillId="0" borderId="0" xfId="0" applyNumberFormat="1" applyFont="1"/>
    <xf numFmtId="43" fontId="3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Border="1"/>
    <xf numFmtId="49" fontId="3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" fontId="18" fillId="0" borderId="0" xfId="0" applyNumberFormat="1" applyFont="1"/>
    <xf numFmtId="49" fontId="3" fillId="0" borderId="1" xfId="0" applyNumberFormat="1" applyFont="1" applyBorder="1" applyAlignment="1"/>
    <xf numFmtId="0" fontId="3" fillId="0" borderId="0" xfId="0" applyFont="1" applyAlignment="1">
      <alignment horizontal="center"/>
    </xf>
    <xf numFmtId="164" fontId="3" fillId="0" borderId="0" xfId="1" applyNumberFormat="1" applyFont="1" applyBorder="1"/>
    <xf numFmtId="166" fontId="8" fillId="0" borderId="1" xfId="1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19" zoomScaleSheetLayoutView="100" workbookViewId="0">
      <selection activeCell="A10" sqref="A10:E10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42.75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49</v>
      </c>
      <c r="B3" s="64"/>
      <c r="C3" s="64"/>
      <c r="D3" s="64"/>
      <c r="E3" s="64"/>
    </row>
    <row r="4" spans="1:5" s="1" customFormat="1" ht="15.75" x14ac:dyDescent="0.25">
      <c r="A4" s="25" t="s">
        <v>13</v>
      </c>
      <c r="B4" s="4"/>
      <c r="C4" s="4"/>
      <c r="D4" s="32"/>
      <c r="E4" s="31" t="s">
        <v>50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5" t="s">
        <v>25</v>
      </c>
      <c r="B7" s="65"/>
      <c r="C7" s="65"/>
      <c r="D7" s="65"/>
      <c r="E7" s="6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26</v>
      </c>
      <c r="B9" s="54"/>
      <c r="C9" s="54"/>
      <c r="D9" s="54"/>
      <c r="E9" s="54"/>
    </row>
    <row r="10" spans="1:5" ht="26.25" customHeight="1" x14ac:dyDescent="0.25">
      <c r="A10" s="58" t="s">
        <v>14</v>
      </c>
      <c r="B10" s="59"/>
      <c r="C10" s="59"/>
      <c r="D10" s="59"/>
      <c r="E10" s="59"/>
    </row>
    <row r="11" spans="1:5" ht="29.45" customHeight="1" x14ac:dyDescent="0.25">
      <c r="A11" s="54" t="s">
        <v>27</v>
      </c>
      <c r="B11" s="54"/>
      <c r="C11" s="54"/>
      <c r="D11" s="54"/>
      <c r="E11" s="54"/>
    </row>
    <row r="12" spans="1:5" ht="14.25" customHeight="1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ht="14.25" customHeight="1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45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8" ht="27" customHeight="1" x14ac:dyDescent="0.25">
      <c r="A17" s="54" t="s">
        <v>17</v>
      </c>
      <c r="B17" s="54"/>
      <c r="C17" s="54"/>
      <c r="D17" s="54"/>
      <c r="E17" s="54"/>
    </row>
    <row r="18" spans="1:8" ht="60.75" customHeight="1" x14ac:dyDescent="0.25">
      <c r="A18" s="54" t="s">
        <v>28</v>
      </c>
      <c r="B18" s="54"/>
      <c r="C18" s="54"/>
      <c r="D18" s="54"/>
      <c r="E18" s="54"/>
    </row>
    <row r="19" spans="1:8" ht="30.75" customHeight="1" x14ac:dyDescent="0.25">
      <c r="A19" s="52" t="s">
        <v>29</v>
      </c>
      <c r="B19" s="52"/>
      <c r="C19" s="52"/>
      <c r="D19" s="52"/>
      <c r="E19" s="52"/>
    </row>
    <row r="20" spans="1:8" x14ac:dyDescent="0.25">
      <c r="A20" s="52"/>
      <c r="B20" s="52"/>
      <c r="C20" s="52"/>
      <c r="D20" s="52"/>
      <c r="E20" s="52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9" t="s">
        <v>40</v>
      </c>
      <c r="C22" s="3" t="s">
        <v>4</v>
      </c>
      <c r="D22" s="3">
        <v>7.92</v>
      </c>
      <c r="E22" s="8">
        <f>D22*F20*G20</f>
        <v>6291.6479999999992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4.3600000000000003</v>
      </c>
      <c r="E23" s="8">
        <f>D23*F20*3</f>
        <v>3463.5840000000007</v>
      </c>
    </row>
    <row r="24" spans="1:8" x14ac:dyDescent="0.25">
      <c r="A24" s="7" t="s">
        <v>31</v>
      </c>
      <c r="B24" s="9" t="s">
        <v>43</v>
      </c>
      <c r="C24" s="3" t="s">
        <v>32</v>
      </c>
      <c r="D24" s="3"/>
      <c r="E24" s="8">
        <v>569.38</v>
      </c>
    </row>
    <row r="25" spans="1:8" s="37" customFormat="1" ht="60" x14ac:dyDescent="0.25">
      <c r="A25" s="33" t="s">
        <v>53</v>
      </c>
      <c r="B25" s="34" t="s">
        <v>54</v>
      </c>
      <c r="C25" s="35" t="s">
        <v>32</v>
      </c>
      <c r="D25" s="35"/>
      <c r="E25" s="36">
        <v>396</v>
      </c>
    </row>
    <row r="26" spans="1:8" x14ac:dyDescent="0.25">
      <c r="A26" s="7" t="s">
        <v>52</v>
      </c>
      <c r="B26" s="24" t="s">
        <v>51</v>
      </c>
      <c r="C26" s="19" t="s">
        <v>47</v>
      </c>
      <c r="D26" s="19">
        <v>12</v>
      </c>
      <c r="E26" s="20">
        <f>D26*260.07</f>
        <v>3120.84</v>
      </c>
    </row>
    <row r="27" spans="1:8" ht="15.75" x14ac:dyDescent="0.25">
      <c r="A27" s="26"/>
      <c r="B27" s="24"/>
      <c r="C27" s="3"/>
      <c r="D27" s="3"/>
      <c r="E27" s="8"/>
    </row>
    <row r="28" spans="1:8" s="11" customFormat="1" ht="14.25" x14ac:dyDescent="0.2">
      <c r="A28" s="10" t="s">
        <v>24</v>
      </c>
      <c r="B28" s="21"/>
      <c r="C28" s="22"/>
      <c r="D28" s="22"/>
      <c r="E28" s="23">
        <f>SUM(E22:E27)</f>
        <v>13841.451999999999</v>
      </c>
    </row>
    <row r="30" spans="1:8" ht="30.75" customHeight="1" x14ac:dyDescent="0.25">
      <c r="A30" s="53" t="s">
        <v>55</v>
      </c>
      <c r="B30" s="53"/>
      <c r="C30" s="53"/>
      <c r="D30" s="53"/>
      <c r="E30" s="53"/>
    </row>
    <row r="31" spans="1:8" ht="28.5" customHeight="1" x14ac:dyDescent="0.25">
      <c r="A31" s="54" t="s">
        <v>21</v>
      </c>
      <c r="B31" s="54"/>
      <c r="C31" s="54"/>
      <c r="D31" s="54"/>
      <c r="E31" s="54"/>
    </row>
    <row r="32" spans="1:8" ht="13.9" customHeight="1" x14ac:dyDescent="0.25">
      <c r="A32" s="54" t="s">
        <v>20</v>
      </c>
      <c r="B32" s="54"/>
      <c r="C32" s="54"/>
      <c r="D32" s="54"/>
      <c r="E32" s="54"/>
      <c r="F32" s="11"/>
      <c r="G32" s="11"/>
      <c r="H32" s="12"/>
    </row>
    <row r="33" spans="1:8" ht="28.5" customHeight="1" x14ac:dyDescent="0.25">
      <c r="A33" s="54" t="s">
        <v>33</v>
      </c>
      <c r="B33" s="54"/>
      <c r="C33" s="54"/>
      <c r="D33" s="54"/>
      <c r="E33" s="54"/>
      <c r="F33" s="11"/>
      <c r="G33" s="11"/>
      <c r="H33" s="11"/>
    </row>
    <row r="34" spans="1:8" x14ac:dyDescent="0.25">
      <c r="A34" s="54" t="s">
        <v>18</v>
      </c>
      <c r="B34" s="54"/>
      <c r="C34" s="54"/>
      <c r="D34" s="54"/>
      <c r="E34" s="54"/>
    </row>
    <row r="35" spans="1:8" x14ac:dyDescent="0.25">
      <c r="A35" s="27"/>
      <c r="B35" s="27"/>
      <c r="C35" s="27"/>
      <c r="D35" s="27"/>
      <c r="E35" s="27"/>
    </row>
    <row r="36" spans="1:8" x14ac:dyDescent="0.25">
      <c r="A36" s="55" t="s">
        <v>5</v>
      </c>
      <c r="B36" s="55"/>
      <c r="C36" s="55"/>
      <c r="D36" s="55"/>
      <c r="E36" s="55"/>
    </row>
    <row r="37" spans="1:8" x14ac:dyDescent="0.25">
      <c r="A37" s="54" t="s">
        <v>18</v>
      </c>
      <c r="B37" s="54"/>
      <c r="C37" s="54"/>
      <c r="D37" s="54"/>
      <c r="E37" s="54"/>
    </row>
    <row r="38" spans="1:8" ht="13.9" customHeight="1" x14ac:dyDescent="0.25">
      <c r="A38" s="56" t="s">
        <v>46</v>
      </c>
      <c r="B38" s="56"/>
      <c r="C38" s="56"/>
      <c r="D38" s="56"/>
      <c r="E38" s="5"/>
    </row>
    <row r="39" spans="1:8" x14ac:dyDescent="0.25">
      <c r="B39" s="51" t="s">
        <v>19</v>
      </c>
      <c r="C39" s="51"/>
      <c r="D39" s="51"/>
      <c r="E39" s="6" t="s">
        <v>6</v>
      </c>
    </row>
    <row r="40" spans="1:8" x14ac:dyDescent="0.25">
      <c r="A40" s="29"/>
      <c r="B40" s="29"/>
      <c r="C40" s="29"/>
      <c r="D40" s="29"/>
      <c r="E40" s="29"/>
    </row>
    <row r="41" spans="1:8" ht="13.9" customHeight="1" x14ac:dyDescent="0.25">
      <c r="A41" s="56" t="s">
        <v>30</v>
      </c>
      <c r="B41" s="56"/>
      <c r="C41" s="56"/>
      <c r="D41" s="56"/>
      <c r="E41" s="5"/>
    </row>
    <row r="42" spans="1:8" x14ac:dyDescent="0.25">
      <c r="B42" s="51" t="s">
        <v>19</v>
      </c>
      <c r="C42" s="51"/>
      <c r="D42" s="51"/>
      <c r="E42" s="6" t="s">
        <v>6</v>
      </c>
    </row>
    <row r="46" spans="1:8" x14ac:dyDescent="0.25">
      <c r="A46" s="2" t="s">
        <v>38</v>
      </c>
    </row>
    <row r="47" spans="1:8" x14ac:dyDescent="0.25">
      <c r="A47" s="11" t="s">
        <v>34</v>
      </c>
    </row>
    <row r="48" spans="1:8" x14ac:dyDescent="0.25">
      <c r="A48" s="2" t="s">
        <v>39</v>
      </c>
      <c r="B48" s="13">
        <v>28276.18</v>
      </c>
    </row>
    <row r="49" spans="1:2" x14ac:dyDescent="0.25">
      <c r="A49" s="16" t="s">
        <v>48</v>
      </c>
      <c r="B49" s="14"/>
    </row>
    <row r="50" spans="1:2" x14ac:dyDescent="0.25">
      <c r="A50" s="2" t="s">
        <v>36</v>
      </c>
      <c r="B50" s="14">
        <v>16062.78</v>
      </c>
    </row>
    <row r="51" spans="1:2" ht="30" x14ac:dyDescent="0.25">
      <c r="A51" s="28" t="s">
        <v>37</v>
      </c>
      <c r="B51" s="14">
        <f>E28</f>
        <v>13841.451999999999</v>
      </c>
    </row>
    <row r="52" spans="1:2" x14ac:dyDescent="0.25">
      <c r="A52" s="15" t="s">
        <v>35</v>
      </c>
      <c r="B52" s="17">
        <f>B48+B50-B51</f>
        <v>30497.508000000002</v>
      </c>
    </row>
    <row r="54" spans="1:2" x14ac:dyDescent="0.25">
      <c r="B54" s="2">
        <v>28276.18</v>
      </c>
    </row>
    <row r="58" spans="1:2" x14ac:dyDescent="0.25">
      <c r="A58" s="2" t="s">
        <v>44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42.75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56</v>
      </c>
      <c r="B3" s="64"/>
      <c r="C3" s="64"/>
      <c r="D3" s="64"/>
      <c r="E3" s="64"/>
    </row>
    <row r="4" spans="1:5" s="1" customFormat="1" ht="15.75" x14ac:dyDescent="0.25">
      <c r="A4" s="25" t="s">
        <v>13</v>
      </c>
      <c r="B4" s="4"/>
      <c r="C4" s="4"/>
      <c r="D4" s="32"/>
      <c r="E4" s="31" t="s">
        <v>57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5" t="s">
        <v>25</v>
      </c>
      <c r="B7" s="65"/>
      <c r="C7" s="65"/>
      <c r="D7" s="65"/>
      <c r="E7" s="6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26</v>
      </c>
      <c r="B9" s="54"/>
      <c r="C9" s="54"/>
      <c r="D9" s="54"/>
      <c r="E9" s="54"/>
    </row>
    <row r="10" spans="1:5" ht="26.25" customHeight="1" x14ac:dyDescent="0.25">
      <c r="A10" s="58" t="s">
        <v>14</v>
      </c>
      <c r="B10" s="59"/>
      <c r="C10" s="59"/>
      <c r="D10" s="59"/>
      <c r="E10" s="59"/>
    </row>
    <row r="11" spans="1:5" ht="29.45" customHeight="1" x14ac:dyDescent="0.25">
      <c r="A11" s="54" t="s">
        <v>27</v>
      </c>
      <c r="B11" s="54"/>
      <c r="C11" s="54"/>
      <c r="D11" s="54"/>
      <c r="E11" s="54"/>
    </row>
    <row r="12" spans="1:5" ht="14.25" customHeight="1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ht="14.25" customHeight="1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45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8" ht="27" customHeight="1" x14ac:dyDescent="0.25">
      <c r="A17" s="54" t="s">
        <v>17</v>
      </c>
      <c r="B17" s="54"/>
      <c r="C17" s="54"/>
      <c r="D17" s="54"/>
      <c r="E17" s="54"/>
    </row>
    <row r="18" spans="1:8" ht="60.75" customHeight="1" x14ac:dyDescent="0.25">
      <c r="A18" s="54" t="s">
        <v>28</v>
      </c>
      <c r="B18" s="54"/>
      <c r="C18" s="54"/>
      <c r="D18" s="54"/>
      <c r="E18" s="54"/>
    </row>
    <row r="19" spans="1:8" ht="30.75" customHeight="1" x14ac:dyDescent="0.25">
      <c r="A19" s="52" t="s">
        <v>29</v>
      </c>
      <c r="B19" s="52"/>
      <c r="C19" s="52"/>
      <c r="D19" s="52"/>
      <c r="E19" s="52"/>
    </row>
    <row r="20" spans="1:8" x14ac:dyDescent="0.25">
      <c r="A20" s="52"/>
      <c r="B20" s="52"/>
      <c r="C20" s="52"/>
      <c r="D20" s="52"/>
      <c r="E20" s="52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9" t="s">
        <v>40</v>
      </c>
      <c r="C22" s="3" t="s">
        <v>4</v>
      </c>
      <c r="D22" s="3">
        <v>7.92</v>
      </c>
      <c r="E22" s="8">
        <f>D22*F20*G20</f>
        <v>6291.6479999999992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4.3600000000000003</v>
      </c>
      <c r="E23" s="8">
        <f>D23*F20*3</f>
        <v>3463.5840000000007</v>
      </c>
    </row>
    <row r="24" spans="1:8" x14ac:dyDescent="0.25">
      <c r="A24" s="7" t="s">
        <v>31</v>
      </c>
      <c r="B24" s="9" t="s">
        <v>58</v>
      </c>
      <c r="C24" s="3" t="s">
        <v>32</v>
      </c>
      <c r="D24" s="3"/>
      <c r="E24" s="8">
        <v>0</v>
      </c>
    </row>
    <row r="25" spans="1:8" ht="15.75" x14ac:dyDescent="0.25">
      <c r="A25" s="26"/>
      <c r="B25" s="24"/>
      <c r="C25" s="3"/>
      <c r="D25" s="3"/>
      <c r="E25" s="8"/>
    </row>
    <row r="26" spans="1:8" s="11" customFormat="1" ht="14.25" x14ac:dyDescent="0.2">
      <c r="A26" s="10" t="s">
        <v>24</v>
      </c>
      <c r="B26" s="21"/>
      <c r="C26" s="22"/>
      <c r="D26" s="22"/>
      <c r="E26" s="23">
        <f>SUM(E22:E25)</f>
        <v>9755.232</v>
      </c>
    </row>
    <row r="28" spans="1:8" ht="30.75" customHeight="1" x14ac:dyDescent="0.25">
      <c r="A28" s="53" t="s">
        <v>59</v>
      </c>
      <c r="B28" s="53"/>
      <c r="C28" s="53"/>
      <c r="D28" s="53"/>
      <c r="E28" s="53"/>
    </row>
    <row r="29" spans="1:8" ht="28.5" customHeight="1" x14ac:dyDescent="0.25">
      <c r="A29" s="54" t="s">
        <v>21</v>
      </c>
      <c r="B29" s="54"/>
      <c r="C29" s="54"/>
      <c r="D29" s="54"/>
      <c r="E29" s="54"/>
    </row>
    <row r="30" spans="1:8" ht="13.9" customHeight="1" x14ac:dyDescent="0.25">
      <c r="A30" s="54" t="s">
        <v>20</v>
      </c>
      <c r="B30" s="54"/>
      <c r="C30" s="54"/>
      <c r="D30" s="54"/>
      <c r="E30" s="54"/>
      <c r="F30" s="11"/>
      <c r="G30" s="11"/>
      <c r="H30" s="12"/>
    </row>
    <row r="31" spans="1:8" ht="28.5" customHeight="1" x14ac:dyDescent="0.25">
      <c r="A31" s="54" t="s">
        <v>33</v>
      </c>
      <c r="B31" s="54"/>
      <c r="C31" s="54"/>
      <c r="D31" s="54"/>
      <c r="E31" s="54"/>
      <c r="F31" s="11"/>
      <c r="G31" s="11"/>
      <c r="H31" s="11"/>
    </row>
    <row r="32" spans="1:8" x14ac:dyDescent="0.25">
      <c r="A32" s="54" t="s">
        <v>18</v>
      </c>
      <c r="B32" s="54"/>
      <c r="C32" s="54"/>
      <c r="D32" s="54"/>
      <c r="E32" s="54"/>
    </row>
    <row r="33" spans="1:5" x14ac:dyDescent="0.25">
      <c r="A33" s="38"/>
      <c r="B33" s="38"/>
      <c r="C33" s="38"/>
      <c r="D33" s="38"/>
      <c r="E33" s="38"/>
    </row>
    <row r="34" spans="1:5" x14ac:dyDescent="0.25">
      <c r="A34" s="55" t="s">
        <v>5</v>
      </c>
      <c r="B34" s="55"/>
      <c r="C34" s="55"/>
      <c r="D34" s="55"/>
      <c r="E34" s="55"/>
    </row>
    <row r="35" spans="1:5" x14ac:dyDescent="0.25">
      <c r="A35" s="54" t="s">
        <v>18</v>
      </c>
      <c r="B35" s="54"/>
      <c r="C35" s="54"/>
      <c r="D35" s="54"/>
      <c r="E35" s="54"/>
    </row>
    <row r="36" spans="1:5" ht="13.9" customHeight="1" x14ac:dyDescent="0.25">
      <c r="A36" s="56" t="s">
        <v>46</v>
      </c>
      <c r="B36" s="56"/>
      <c r="C36" s="56"/>
      <c r="D36" s="56"/>
      <c r="E36" s="5"/>
    </row>
    <row r="37" spans="1:5" x14ac:dyDescent="0.25">
      <c r="B37" s="51" t="s">
        <v>19</v>
      </c>
      <c r="C37" s="51"/>
      <c r="D37" s="51"/>
      <c r="E37" s="6" t="s">
        <v>6</v>
      </c>
    </row>
    <row r="38" spans="1:5" x14ac:dyDescent="0.25">
      <c r="A38" s="40"/>
      <c r="B38" s="40"/>
      <c r="C38" s="40"/>
      <c r="D38" s="40"/>
      <c r="E38" s="40"/>
    </row>
    <row r="39" spans="1:5" ht="13.9" customHeight="1" x14ac:dyDescent="0.25">
      <c r="A39" s="56" t="s">
        <v>30</v>
      </c>
      <c r="B39" s="56"/>
      <c r="C39" s="56"/>
      <c r="D39" s="56"/>
      <c r="E39" s="5"/>
    </row>
    <row r="40" spans="1:5" x14ac:dyDescent="0.25">
      <c r="B40" s="51" t="s">
        <v>19</v>
      </c>
      <c r="C40" s="51"/>
      <c r="D40" s="51"/>
      <c r="E40" s="6" t="s">
        <v>6</v>
      </c>
    </row>
    <row r="44" spans="1:5" x14ac:dyDescent="0.25">
      <c r="A44" s="2" t="s">
        <v>38</v>
      </c>
    </row>
    <row r="45" spans="1:5" x14ac:dyDescent="0.25">
      <c r="A45" s="11" t="s">
        <v>34</v>
      </c>
    </row>
    <row r="46" spans="1:5" x14ac:dyDescent="0.25">
      <c r="A46" s="2" t="s">
        <v>39</v>
      </c>
      <c r="B46" s="13">
        <f>'1кв'!B52</f>
        <v>30497.508000000002</v>
      </c>
    </row>
    <row r="47" spans="1:5" x14ac:dyDescent="0.25">
      <c r="A47" s="16" t="s">
        <v>48</v>
      </c>
      <c r="B47" s="14"/>
    </row>
    <row r="48" spans="1:5" x14ac:dyDescent="0.25">
      <c r="A48" s="2" t="s">
        <v>36</v>
      </c>
      <c r="B48" s="14">
        <v>16062.78</v>
      </c>
    </row>
    <row r="49" spans="1:2" ht="30" x14ac:dyDescent="0.25">
      <c r="A49" s="39" t="s">
        <v>37</v>
      </c>
      <c r="B49" s="14">
        <f>E26</f>
        <v>9755.232</v>
      </c>
    </row>
    <row r="50" spans="1:2" x14ac:dyDescent="0.25">
      <c r="A50" s="15" t="s">
        <v>35</v>
      </c>
      <c r="B50" s="17">
        <f>B46+B48-B49</f>
        <v>36805.055999999997</v>
      </c>
    </row>
    <row r="52" spans="1:2" x14ac:dyDescent="0.25">
      <c r="B52" s="2">
        <v>28276.18</v>
      </c>
    </row>
    <row r="56" spans="1:2" x14ac:dyDescent="0.25">
      <c r="A56" s="2" t="s">
        <v>44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42.75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60</v>
      </c>
      <c r="B3" s="64"/>
      <c r="C3" s="64"/>
      <c r="D3" s="64"/>
      <c r="E3" s="64"/>
    </row>
    <row r="4" spans="1:5" s="1" customFormat="1" ht="15.75" x14ac:dyDescent="0.25">
      <c r="A4" s="25" t="s">
        <v>13</v>
      </c>
      <c r="B4" s="4"/>
      <c r="C4" s="4"/>
      <c r="D4" s="32"/>
      <c r="E4" s="31" t="s">
        <v>61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5" t="s">
        <v>25</v>
      </c>
      <c r="B7" s="65"/>
      <c r="C7" s="65"/>
      <c r="D7" s="65"/>
      <c r="E7" s="6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26</v>
      </c>
      <c r="B9" s="54"/>
      <c r="C9" s="54"/>
      <c r="D9" s="54"/>
      <c r="E9" s="54"/>
    </row>
    <row r="10" spans="1:5" ht="26.25" customHeight="1" x14ac:dyDescent="0.25">
      <c r="A10" s="58" t="s">
        <v>14</v>
      </c>
      <c r="B10" s="59"/>
      <c r="C10" s="59"/>
      <c r="D10" s="59"/>
      <c r="E10" s="59"/>
    </row>
    <row r="11" spans="1:5" ht="29.45" customHeight="1" x14ac:dyDescent="0.25">
      <c r="A11" s="54" t="s">
        <v>27</v>
      </c>
      <c r="B11" s="54"/>
      <c r="C11" s="54"/>
      <c r="D11" s="54"/>
      <c r="E11" s="54"/>
    </row>
    <row r="12" spans="1:5" ht="14.25" customHeight="1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ht="14.25" customHeight="1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45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8" ht="27" customHeight="1" x14ac:dyDescent="0.25">
      <c r="A17" s="54" t="s">
        <v>17</v>
      </c>
      <c r="B17" s="54"/>
      <c r="C17" s="54"/>
      <c r="D17" s="54"/>
      <c r="E17" s="54"/>
    </row>
    <row r="18" spans="1:8" ht="60.75" customHeight="1" x14ac:dyDescent="0.25">
      <c r="A18" s="54" t="s">
        <v>28</v>
      </c>
      <c r="B18" s="54"/>
      <c r="C18" s="54"/>
      <c r="D18" s="54"/>
      <c r="E18" s="54"/>
    </row>
    <row r="19" spans="1:8" ht="30.75" customHeight="1" x14ac:dyDescent="0.25">
      <c r="A19" s="52" t="s">
        <v>29</v>
      </c>
      <c r="B19" s="52"/>
      <c r="C19" s="52"/>
      <c r="D19" s="52"/>
      <c r="E19" s="52"/>
    </row>
    <row r="20" spans="1:8" x14ac:dyDescent="0.25">
      <c r="A20" s="52"/>
      <c r="B20" s="52"/>
      <c r="C20" s="52"/>
      <c r="D20" s="52"/>
      <c r="E20" s="52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9" t="s">
        <v>40</v>
      </c>
      <c r="C22" s="3" t="s">
        <v>4</v>
      </c>
      <c r="D22" s="3">
        <v>8.51</v>
      </c>
      <c r="E22" s="8">
        <f>D22*F20*G20</f>
        <v>6760.3439999999991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4.68</v>
      </c>
      <c r="E23" s="8">
        <f>D23*F20*3</f>
        <v>3717.7919999999995</v>
      </c>
    </row>
    <row r="24" spans="1:8" x14ac:dyDescent="0.25">
      <c r="A24" s="7" t="s">
        <v>31</v>
      </c>
      <c r="B24" s="9" t="s">
        <v>62</v>
      </c>
      <c r="C24" s="3" t="s">
        <v>32</v>
      </c>
      <c r="D24" s="3"/>
      <c r="E24" s="8">
        <v>0</v>
      </c>
    </row>
    <row r="25" spans="1:8" ht="30" x14ac:dyDescent="0.25">
      <c r="A25" s="18" t="s">
        <v>63</v>
      </c>
      <c r="B25" s="24" t="s">
        <v>64</v>
      </c>
      <c r="C25" s="3" t="s">
        <v>32</v>
      </c>
      <c r="D25" s="3"/>
      <c r="E25" s="8">
        <v>10871.59</v>
      </c>
    </row>
    <row r="26" spans="1:8" ht="15.75" x14ac:dyDescent="0.25">
      <c r="A26" s="26"/>
      <c r="B26" s="24"/>
      <c r="C26" s="3"/>
      <c r="D26" s="3"/>
      <c r="E26" s="8"/>
    </row>
    <row r="27" spans="1:8" s="11" customFormat="1" ht="14.25" x14ac:dyDescent="0.2">
      <c r="A27" s="10" t="s">
        <v>24</v>
      </c>
      <c r="B27" s="21"/>
      <c r="C27" s="22"/>
      <c r="D27" s="22"/>
      <c r="E27" s="23">
        <f>SUM(E22:E26)</f>
        <v>21349.725999999999</v>
      </c>
    </row>
    <row r="29" spans="1:8" ht="30.75" customHeight="1" x14ac:dyDescent="0.25">
      <c r="A29" s="53" t="s">
        <v>65</v>
      </c>
      <c r="B29" s="53"/>
      <c r="C29" s="53"/>
      <c r="D29" s="53"/>
      <c r="E29" s="53"/>
    </row>
    <row r="30" spans="1:8" ht="28.5" customHeight="1" x14ac:dyDescent="0.25">
      <c r="A30" s="54" t="s">
        <v>21</v>
      </c>
      <c r="B30" s="54"/>
      <c r="C30" s="54"/>
      <c r="D30" s="54"/>
      <c r="E30" s="54"/>
    </row>
    <row r="31" spans="1:8" ht="13.9" customHeight="1" x14ac:dyDescent="0.25">
      <c r="A31" s="54" t="s">
        <v>20</v>
      </c>
      <c r="B31" s="54"/>
      <c r="C31" s="54"/>
      <c r="D31" s="54"/>
      <c r="E31" s="54"/>
      <c r="F31" s="11"/>
      <c r="G31" s="11"/>
      <c r="H31" s="12"/>
    </row>
    <row r="32" spans="1:8" ht="28.5" customHeight="1" x14ac:dyDescent="0.25">
      <c r="A32" s="54" t="s">
        <v>33</v>
      </c>
      <c r="B32" s="54"/>
      <c r="C32" s="54"/>
      <c r="D32" s="54"/>
      <c r="E32" s="54"/>
      <c r="F32" s="11"/>
      <c r="G32" s="11"/>
      <c r="H32" s="11"/>
    </row>
    <row r="33" spans="1:5" x14ac:dyDescent="0.25">
      <c r="A33" s="54" t="s">
        <v>18</v>
      </c>
      <c r="B33" s="54"/>
      <c r="C33" s="54"/>
      <c r="D33" s="54"/>
      <c r="E33" s="54"/>
    </row>
    <row r="34" spans="1:5" x14ac:dyDescent="0.25">
      <c r="A34" s="43"/>
      <c r="B34" s="43"/>
      <c r="C34" s="43"/>
      <c r="D34" s="43"/>
      <c r="E34" s="43"/>
    </row>
    <row r="35" spans="1:5" x14ac:dyDescent="0.25">
      <c r="A35" s="55" t="s">
        <v>5</v>
      </c>
      <c r="B35" s="55"/>
      <c r="C35" s="55"/>
      <c r="D35" s="55"/>
      <c r="E35" s="55"/>
    </row>
    <row r="36" spans="1:5" x14ac:dyDescent="0.25">
      <c r="A36" s="54" t="s">
        <v>18</v>
      </c>
      <c r="B36" s="54"/>
      <c r="C36" s="54"/>
      <c r="D36" s="54"/>
      <c r="E36" s="54"/>
    </row>
    <row r="37" spans="1:5" ht="13.9" customHeight="1" x14ac:dyDescent="0.25">
      <c r="A37" s="56" t="s">
        <v>46</v>
      </c>
      <c r="B37" s="56"/>
      <c r="C37" s="56"/>
      <c r="D37" s="56"/>
      <c r="E37" s="5"/>
    </row>
    <row r="38" spans="1:5" x14ac:dyDescent="0.25">
      <c r="B38" s="51" t="s">
        <v>19</v>
      </c>
      <c r="C38" s="51"/>
      <c r="D38" s="51"/>
      <c r="E38" s="6" t="s">
        <v>6</v>
      </c>
    </row>
    <row r="39" spans="1:5" x14ac:dyDescent="0.25">
      <c r="A39" s="44"/>
      <c r="B39" s="44"/>
      <c r="C39" s="44"/>
      <c r="D39" s="44"/>
      <c r="E39" s="44"/>
    </row>
    <row r="40" spans="1:5" ht="13.9" customHeight="1" x14ac:dyDescent="0.25">
      <c r="A40" s="56" t="s">
        <v>30</v>
      </c>
      <c r="B40" s="56"/>
      <c r="C40" s="56"/>
      <c r="D40" s="56"/>
      <c r="E40" s="5"/>
    </row>
    <row r="41" spans="1:5" x14ac:dyDescent="0.25">
      <c r="B41" s="51" t="s">
        <v>19</v>
      </c>
      <c r="C41" s="51"/>
      <c r="D41" s="51"/>
      <c r="E41" s="6" t="s">
        <v>6</v>
      </c>
    </row>
    <row r="45" spans="1:5" x14ac:dyDescent="0.25">
      <c r="A45" s="46" t="s">
        <v>38</v>
      </c>
    </row>
    <row r="46" spans="1:5" x14ac:dyDescent="0.25">
      <c r="A46" s="11" t="s">
        <v>34</v>
      </c>
    </row>
    <row r="47" spans="1:5" x14ac:dyDescent="0.25">
      <c r="A47" s="2" t="s">
        <v>39</v>
      </c>
      <c r="B47" s="13">
        <f>'2кв'!B50</f>
        <v>36805.055999999997</v>
      </c>
    </row>
    <row r="48" spans="1:5" x14ac:dyDescent="0.25">
      <c r="A48" s="2" t="s">
        <v>66</v>
      </c>
      <c r="B48" s="14"/>
    </row>
    <row r="49" spans="1:2" x14ac:dyDescent="0.25">
      <c r="A49" s="2" t="s">
        <v>67</v>
      </c>
      <c r="B49" s="14">
        <v>15625.78</v>
      </c>
    </row>
    <row r="50" spans="1:2" ht="30" x14ac:dyDescent="0.25">
      <c r="A50" s="42" t="s">
        <v>37</v>
      </c>
      <c r="B50" s="14">
        <f>E27</f>
        <v>21349.725999999999</v>
      </c>
    </row>
    <row r="51" spans="1:2" x14ac:dyDescent="0.25">
      <c r="A51" s="15" t="s">
        <v>35</v>
      </c>
      <c r="B51" s="17">
        <f>B47+B49-B50</f>
        <v>31081.109999999997</v>
      </c>
    </row>
    <row r="57" spans="1:2" x14ac:dyDescent="0.25">
      <c r="A57" s="2" t="s">
        <v>44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37" zoomScaleSheetLayoutView="100" workbookViewId="0">
      <selection activeCell="B50" sqref="B50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42.75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91</v>
      </c>
      <c r="B3" s="64"/>
      <c r="C3" s="64"/>
      <c r="D3" s="64"/>
      <c r="E3" s="64"/>
    </row>
    <row r="4" spans="1:5" s="1" customFormat="1" ht="15.75" x14ac:dyDescent="0.25">
      <c r="A4" s="25" t="s">
        <v>13</v>
      </c>
      <c r="B4" s="4"/>
      <c r="C4" s="4"/>
      <c r="D4" s="32"/>
      <c r="E4" s="31" t="s">
        <v>92</v>
      </c>
    </row>
    <row r="5" spans="1:5" x14ac:dyDescent="0.25">
      <c r="A5" s="50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5" t="s">
        <v>25</v>
      </c>
      <c r="B7" s="65"/>
      <c r="C7" s="65"/>
      <c r="D7" s="65"/>
      <c r="E7" s="6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26</v>
      </c>
      <c r="B9" s="54"/>
      <c r="C9" s="54"/>
      <c r="D9" s="54"/>
      <c r="E9" s="54"/>
    </row>
    <row r="10" spans="1:5" ht="26.25" customHeight="1" x14ac:dyDescent="0.25">
      <c r="A10" s="58" t="s">
        <v>14</v>
      </c>
      <c r="B10" s="59"/>
      <c r="C10" s="59"/>
      <c r="D10" s="59"/>
      <c r="E10" s="59"/>
    </row>
    <row r="11" spans="1:5" ht="29.45" customHeight="1" x14ac:dyDescent="0.25">
      <c r="A11" s="54" t="s">
        <v>27</v>
      </c>
      <c r="B11" s="54"/>
      <c r="C11" s="54"/>
      <c r="D11" s="54"/>
      <c r="E11" s="54"/>
    </row>
    <row r="12" spans="1:5" ht="14.25" customHeight="1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ht="14.25" customHeight="1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45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8" ht="27" customHeight="1" x14ac:dyDescent="0.25">
      <c r="A17" s="54" t="s">
        <v>17</v>
      </c>
      <c r="B17" s="54"/>
      <c r="C17" s="54"/>
      <c r="D17" s="54"/>
      <c r="E17" s="54"/>
    </row>
    <row r="18" spans="1:8" ht="60.75" customHeight="1" x14ac:dyDescent="0.25">
      <c r="A18" s="54" t="s">
        <v>28</v>
      </c>
      <c r="B18" s="54"/>
      <c r="C18" s="54"/>
      <c r="D18" s="54"/>
      <c r="E18" s="54"/>
    </row>
    <row r="19" spans="1:8" ht="30.75" customHeight="1" x14ac:dyDescent="0.25">
      <c r="A19" s="52" t="s">
        <v>29</v>
      </c>
      <c r="B19" s="52"/>
      <c r="C19" s="52"/>
      <c r="D19" s="52"/>
      <c r="E19" s="52"/>
    </row>
    <row r="20" spans="1:8" x14ac:dyDescent="0.25">
      <c r="A20" s="52"/>
      <c r="B20" s="52"/>
      <c r="C20" s="52"/>
      <c r="D20" s="52"/>
      <c r="E20" s="52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9" t="s">
        <v>40</v>
      </c>
      <c r="C22" s="3" t="s">
        <v>4</v>
      </c>
      <c r="D22" s="3">
        <v>8.51</v>
      </c>
      <c r="E22" s="8">
        <f>D22*F20*G20</f>
        <v>6760.3439999999991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4.68</v>
      </c>
      <c r="E23" s="8">
        <f>D23*F20*3</f>
        <v>3717.7919999999995</v>
      </c>
    </row>
    <row r="24" spans="1:8" x14ac:dyDescent="0.25">
      <c r="A24" s="7" t="s">
        <v>31</v>
      </c>
      <c r="B24" s="9" t="s">
        <v>95</v>
      </c>
      <c r="C24" s="3" t="s">
        <v>32</v>
      </c>
      <c r="D24" s="3"/>
      <c r="E24" s="8">
        <v>29781.9</v>
      </c>
    </row>
    <row r="25" spans="1:8" ht="30" x14ac:dyDescent="0.25">
      <c r="A25" s="18" t="s">
        <v>93</v>
      </c>
      <c r="B25" s="24" t="s">
        <v>94</v>
      </c>
      <c r="C25" s="3" t="s">
        <v>47</v>
      </c>
      <c r="D25" s="3">
        <v>24</v>
      </c>
      <c r="E25" s="8">
        <f>D25*286.24</f>
        <v>6869.76</v>
      </c>
    </row>
    <row r="26" spans="1:8" ht="15.75" x14ac:dyDescent="0.25">
      <c r="A26" s="26"/>
      <c r="B26" s="24"/>
      <c r="C26" s="3"/>
      <c r="D26" s="3"/>
      <c r="E26" s="8"/>
    </row>
    <row r="27" spans="1:8" s="11" customFormat="1" ht="14.25" x14ac:dyDescent="0.2">
      <c r="A27" s="10" t="s">
        <v>24</v>
      </c>
      <c r="B27" s="21"/>
      <c r="C27" s="22"/>
      <c r="D27" s="22"/>
      <c r="E27" s="23">
        <f>SUM(E22:E26)</f>
        <v>47129.796000000002</v>
      </c>
    </row>
    <row r="29" spans="1:8" ht="30.75" customHeight="1" x14ac:dyDescent="0.25">
      <c r="A29" s="53" t="s">
        <v>96</v>
      </c>
      <c r="B29" s="53"/>
      <c r="C29" s="53"/>
      <c r="D29" s="53"/>
      <c r="E29" s="53"/>
    </row>
    <row r="30" spans="1:8" ht="28.5" customHeight="1" x14ac:dyDescent="0.25">
      <c r="A30" s="54" t="s">
        <v>21</v>
      </c>
      <c r="B30" s="54"/>
      <c r="C30" s="54"/>
      <c r="D30" s="54"/>
      <c r="E30" s="54"/>
    </row>
    <row r="31" spans="1:8" ht="13.9" customHeight="1" x14ac:dyDescent="0.25">
      <c r="A31" s="54" t="s">
        <v>20</v>
      </c>
      <c r="B31" s="54"/>
      <c r="C31" s="54"/>
      <c r="D31" s="54"/>
      <c r="E31" s="54"/>
      <c r="F31" s="11"/>
      <c r="G31" s="11"/>
      <c r="H31" s="12"/>
    </row>
    <row r="32" spans="1:8" ht="28.5" customHeight="1" x14ac:dyDescent="0.25">
      <c r="A32" s="54" t="s">
        <v>33</v>
      </c>
      <c r="B32" s="54"/>
      <c r="C32" s="54"/>
      <c r="D32" s="54"/>
      <c r="E32" s="54"/>
      <c r="F32" s="11"/>
      <c r="G32" s="11"/>
      <c r="H32" s="11"/>
    </row>
    <row r="33" spans="1:5" x14ac:dyDescent="0.25">
      <c r="A33" s="54" t="s">
        <v>18</v>
      </c>
      <c r="B33" s="54"/>
      <c r="C33" s="54"/>
      <c r="D33" s="54"/>
      <c r="E33" s="54"/>
    </row>
    <row r="34" spans="1:5" x14ac:dyDescent="0.25">
      <c r="A34" s="47"/>
      <c r="B34" s="47"/>
      <c r="C34" s="47"/>
      <c r="D34" s="47"/>
      <c r="E34" s="47"/>
    </row>
    <row r="35" spans="1:5" x14ac:dyDescent="0.25">
      <c r="A35" s="55" t="s">
        <v>5</v>
      </c>
      <c r="B35" s="55"/>
      <c r="C35" s="55"/>
      <c r="D35" s="55"/>
      <c r="E35" s="55"/>
    </row>
    <row r="36" spans="1:5" x14ac:dyDescent="0.25">
      <c r="A36" s="54" t="s">
        <v>18</v>
      </c>
      <c r="B36" s="54"/>
      <c r="C36" s="54"/>
      <c r="D36" s="54"/>
      <c r="E36" s="54"/>
    </row>
    <row r="37" spans="1:5" ht="13.9" customHeight="1" x14ac:dyDescent="0.25">
      <c r="A37" s="56" t="s">
        <v>46</v>
      </c>
      <c r="B37" s="56"/>
      <c r="C37" s="56"/>
      <c r="D37" s="56"/>
      <c r="E37" s="5"/>
    </row>
    <row r="38" spans="1:5" x14ac:dyDescent="0.25">
      <c r="B38" s="51" t="s">
        <v>19</v>
      </c>
      <c r="C38" s="51"/>
      <c r="D38" s="51"/>
      <c r="E38" s="6" t="s">
        <v>6</v>
      </c>
    </row>
    <row r="39" spans="1:5" x14ac:dyDescent="0.25">
      <c r="A39" s="49"/>
      <c r="B39" s="49"/>
      <c r="C39" s="49"/>
      <c r="D39" s="49"/>
      <c r="E39" s="49"/>
    </row>
    <row r="40" spans="1:5" ht="13.9" customHeight="1" x14ac:dyDescent="0.25">
      <c r="A40" s="56" t="s">
        <v>30</v>
      </c>
      <c r="B40" s="56"/>
      <c r="C40" s="56"/>
      <c r="D40" s="56"/>
      <c r="E40" s="5"/>
    </row>
    <row r="41" spans="1:5" x14ac:dyDescent="0.25">
      <c r="B41" s="51" t="s">
        <v>19</v>
      </c>
      <c r="C41" s="51"/>
      <c r="D41" s="51"/>
      <c r="E41" s="6" t="s">
        <v>6</v>
      </c>
    </row>
    <row r="45" spans="1:5" x14ac:dyDescent="0.25">
      <c r="A45" s="46" t="s">
        <v>38</v>
      </c>
    </row>
    <row r="46" spans="1:5" x14ac:dyDescent="0.25">
      <c r="A46" s="11" t="s">
        <v>34</v>
      </c>
    </row>
    <row r="47" spans="1:5" x14ac:dyDescent="0.25">
      <c r="A47" s="2" t="s">
        <v>39</v>
      </c>
      <c r="B47" s="13">
        <f>'3кв'!B51</f>
        <v>31081.109999999997</v>
      </c>
    </row>
    <row r="48" spans="1:5" x14ac:dyDescent="0.25">
      <c r="A48" s="2" t="s">
        <v>66</v>
      </c>
      <c r="B48" s="14"/>
    </row>
    <row r="49" spans="1:2" x14ac:dyDescent="0.25">
      <c r="A49" s="2" t="s">
        <v>67</v>
      </c>
      <c r="B49" s="14">
        <v>17254.38</v>
      </c>
    </row>
    <row r="50" spans="1:2" ht="30" x14ac:dyDescent="0.25">
      <c r="A50" s="48" t="s">
        <v>37</v>
      </c>
      <c r="B50" s="14">
        <f>E27</f>
        <v>47129.796000000002</v>
      </c>
    </row>
    <row r="51" spans="1:2" x14ac:dyDescent="0.25">
      <c r="A51" s="15" t="s">
        <v>35</v>
      </c>
      <c r="B51" s="17">
        <f>B47+B49-B50</f>
        <v>1205.6939999999959</v>
      </c>
    </row>
    <row r="57" spans="1:2" x14ac:dyDescent="0.25">
      <c r="A57" s="2" t="s">
        <v>44</v>
      </c>
    </row>
  </sheetData>
  <mergeCells count="29">
    <mergeCell ref="A36:E36"/>
    <mergeCell ref="A37:D37"/>
    <mergeCell ref="B38:D38"/>
    <mergeCell ref="A40:D40"/>
    <mergeCell ref="B41:D41"/>
    <mergeCell ref="A29:E29"/>
    <mergeCell ref="A30:E30"/>
    <mergeCell ref="A31:E31"/>
    <mergeCell ref="A32:E32"/>
    <mergeCell ref="A33:E33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7" zoomScaleSheetLayoutView="100" workbookViewId="0">
      <selection activeCell="C13" sqref="C13"/>
    </sheetView>
  </sheetViews>
  <sheetFormatPr defaultRowHeight="15.75" x14ac:dyDescent="0.25"/>
  <cols>
    <col min="1" max="1" width="10.5703125" style="66" customWidth="1"/>
    <col min="2" max="2" width="62.5703125" style="66" customWidth="1"/>
    <col min="3" max="3" width="15.28515625" style="66" customWidth="1"/>
    <col min="4" max="4" width="11.85546875" style="66" customWidth="1"/>
    <col min="5" max="5" width="14.7109375" style="66" customWidth="1"/>
    <col min="6" max="6" width="12.42578125" style="66" customWidth="1"/>
    <col min="7" max="7" width="12" style="66" customWidth="1"/>
    <col min="8" max="8" width="13.5703125" style="66" customWidth="1"/>
    <col min="9" max="16384" width="9.140625" style="66"/>
  </cols>
  <sheetData>
    <row r="1" spans="1:5" x14ac:dyDescent="0.25">
      <c r="A1" s="93" t="s">
        <v>89</v>
      </c>
      <c r="B1" s="93"/>
      <c r="C1" s="93"/>
      <c r="D1" s="92"/>
    </row>
    <row r="2" spans="1:5" x14ac:dyDescent="0.25">
      <c r="A2" s="94" t="s">
        <v>88</v>
      </c>
      <c r="B2" s="94"/>
      <c r="C2" s="94"/>
      <c r="D2" s="90"/>
    </row>
    <row r="3" spans="1:5" x14ac:dyDescent="0.25">
      <c r="A3" s="94" t="s">
        <v>87</v>
      </c>
      <c r="B3" s="94"/>
      <c r="C3" s="94"/>
      <c r="D3" s="90"/>
    </row>
    <row r="4" spans="1:5" x14ac:dyDescent="0.25">
      <c r="A4" s="93" t="s">
        <v>90</v>
      </c>
      <c r="B4" s="93"/>
      <c r="C4" s="93"/>
      <c r="D4" s="92"/>
    </row>
    <row r="5" spans="1:5" x14ac:dyDescent="0.25">
      <c r="A5" s="91"/>
      <c r="B5" s="91"/>
      <c r="C5" s="91"/>
      <c r="D5" s="1"/>
    </row>
    <row r="6" spans="1:5" x14ac:dyDescent="0.25">
      <c r="A6" s="90"/>
      <c r="B6" s="89" t="s">
        <v>86</v>
      </c>
      <c r="C6" s="88">
        <f>'1кв'!B48</f>
        <v>28276.18</v>
      </c>
      <c r="D6" s="84"/>
    </row>
    <row r="7" spans="1:5" x14ac:dyDescent="0.25">
      <c r="A7" s="68" t="s">
        <v>85</v>
      </c>
      <c r="B7" s="89" t="s">
        <v>97</v>
      </c>
      <c r="C7" s="88"/>
      <c r="D7" s="84"/>
    </row>
    <row r="8" spans="1:5" x14ac:dyDescent="0.25">
      <c r="B8" s="85" t="s">
        <v>84</v>
      </c>
      <c r="C8" s="77">
        <f>'1кв'!B50+'2кв'!B48+'3кв'!B49+'4кв'!B49</f>
        <v>65005.72</v>
      </c>
      <c r="D8" s="87"/>
    </row>
    <row r="9" spans="1:5" x14ac:dyDescent="0.25">
      <c r="A9" s="86"/>
      <c r="B9" s="85" t="s">
        <v>83</v>
      </c>
      <c r="C9" s="74">
        <f>SUM(C8:C8)</f>
        <v>65005.72</v>
      </c>
      <c r="D9" s="84"/>
    </row>
    <row r="10" spans="1:5" x14ac:dyDescent="0.25">
      <c r="A10" s="1"/>
      <c r="B10" s="83"/>
      <c r="C10" s="83"/>
      <c r="D10" s="67"/>
    </row>
    <row r="11" spans="1:5" x14ac:dyDescent="0.25">
      <c r="A11" s="79" t="s">
        <v>82</v>
      </c>
      <c r="B11" s="82" t="s">
        <v>42</v>
      </c>
      <c r="C11" s="77">
        <f>'1кв'!E22+'2кв'!E22+'3кв'!E22+'4кв'!E22</f>
        <v>26103.983999999997</v>
      </c>
      <c r="D11" s="67"/>
    </row>
    <row r="12" spans="1:5" x14ac:dyDescent="0.25">
      <c r="A12" s="79"/>
      <c r="B12" s="81" t="s">
        <v>41</v>
      </c>
      <c r="C12" s="77">
        <f>'1кв'!E23+'2кв'!E23+'3кв'!E23+'4кв'!E23</f>
        <v>14362.752</v>
      </c>
      <c r="D12" s="67"/>
    </row>
    <row r="13" spans="1:5" x14ac:dyDescent="0.25">
      <c r="A13" s="1"/>
      <c r="B13" s="81" t="s">
        <v>31</v>
      </c>
      <c r="C13" s="77">
        <f>'1кв'!E24+'2кв'!E24+'3кв'!E24+'4кв'!E24</f>
        <v>30351.280000000002</v>
      </c>
      <c r="D13" s="67"/>
      <c r="E13" s="76"/>
    </row>
    <row r="14" spans="1:5" x14ac:dyDescent="0.25">
      <c r="A14" s="79"/>
      <c r="B14" s="80" t="s">
        <v>98</v>
      </c>
      <c r="C14" s="77">
        <f>'1кв'!E26+'4кв'!E25</f>
        <v>9990.6</v>
      </c>
      <c r="D14" s="67"/>
    </row>
    <row r="15" spans="1:5" x14ac:dyDescent="0.25">
      <c r="A15" s="79"/>
      <c r="B15" s="78" t="s">
        <v>81</v>
      </c>
      <c r="C15" s="77">
        <f>SUM(C16:C19)</f>
        <v>11267.59</v>
      </c>
      <c r="D15" s="67"/>
    </row>
    <row r="16" spans="1:5" x14ac:dyDescent="0.25">
      <c r="A16" s="79"/>
      <c r="B16" s="78" t="s">
        <v>80</v>
      </c>
      <c r="C16" s="77">
        <v>0</v>
      </c>
      <c r="D16" s="67"/>
    </row>
    <row r="17" spans="1:5" ht="31.5" x14ac:dyDescent="0.25">
      <c r="A17" s="79"/>
      <c r="B17" s="78" t="s">
        <v>79</v>
      </c>
      <c r="C17" s="77">
        <f>'1кв'!E25</f>
        <v>396</v>
      </c>
      <c r="D17" s="67"/>
    </row>
    <row r="18" spans="1:5" x14ac:dyDescent="0.25">
      <c r="A18" s="79"/>
      <c r="B18" s="78" t="s">
        <v>99</v>
      </c>
      <c r="C18" s="77">
        <f>'3кв'!E25</f>
        <v>10871.59</v>
      </c>
      <c r="D18" s="67"/>
    </row>
    <row r="19" spans="1:5" x14ac:dyDescent="0.25">
      <c r="A19" s="79"/>
      <c r="B19" s="78"/>
      <c r="C19" s="77"/>
      <c r="D19" s="67"/>
    </row>
    <row r="20" spans="1:5" x14ac:dyDescent="0.25">
      <c r="A20" s="1"/>
      <c r="B20" s="75" t="s">
        <v>78</v>
      </c>
      <c r="C20" s="74">
        <f>SUM(C11:C15)</f>
        <v>92076.206000000006</v>
      </c>
      <c r="D20" s="67"/>
      <c r="E20" s="76"/>
    </row>
    <row r="21" spans="1:5" x14ac:dyDescent="0.25">
      <c r="A21" s="1"/>
      <c r="B21" s="75" t="s">
        <v>77</v>
      </c>
      <c r="C21" s="74">
        <f>C6+C9-C20</f>
        <v>1205.6939999999886</v>
      </c>
      <c r="D21" s="67"/>
    </row>
    <row r="22" spans="1:5" x14ac:dyDescent="0.25">
      <c r="A22" s="1"/>
      <c r="B22" s="68"/>
      <c r="C22" s="68"/>
      <c r="D22" s="67"/>
    </row>
    <row r="23" spans="1:5" x14ac:dyDescent="0.25">
      <c r="A23" s="1"/>
      <c r="B23" s="70" t="s">
        <v>76</v>
      </c>
      <c r="C23" s="70"/>
      <c r="D23" s="67"/>
    </row>
    <row r="24" spans="1:5" x14ac:dyDescent="0.25">
      <c r="A24" s="1"/>
      <c r="B24" s="70" t="s">
        <v>75</v>
      </c>
      <c r="C24" s="73">
        <v>4122.8599999999997</v>
      </c>
      <c r="D24" s="67"/>
    </row>
    <row r="25" spans="1:5" x14ac:dyDescent="0.25">
      <c r="A25" s="1"/>
      <c r="B25" s="72" t="s">
        <v>74</v>
      </c>
      <c r="C25" s="71">
        <v>5751.46</v>
      </c>
      <c r="D25" s="67"/>
    </row>
    <row r="26" spans="1:5" x14ac:dyDescent="0.25">
      <c r="A26" s="1"/>
      <c r="B26" s="70" t="s">
        <v>73</v>
      </c>
      <c r="C26" s="69">
        <f>C25-C24</f>
        <v>1628.6000000000004</v>
      </c>
      <c r="D26" s="67"/>
    </row>
    <row r="27" spans="1:5" x14ac:dyDescent="0.25">
      <c r="A27" s="1"/>
      <c r="B27" s="68"/>
      <c r="C27" s="68"/>
      <c r="D27" s="67"/>
    </row>
    <row r="28" spans="1:5" x14ac:dyDescent="0.25">
      <c r="A28" s="1"/>
      <c r="B28" s="68"/>
      <c r="C28" s="68"/>
      <c r="D28" s="67"/>
    </row>
    <row r="29" spans="1:5" x14ac:dyDescent="0.25">
      <c r="A29" s="1"/>
      <c r="B29" s="68"/>
      <c r="C29" s="68"/>
      <c r="D29" s="67"/>
    </row>
    <row r="30" spans="1:5" x14ac:dyDescent="0.25">
      <c r="A30" s="1"/>
      <c r="B30" s="68"/>
      <c r="C30" s="68"/>
      <c r="D30" s="67"/>
    </row>
    <row r="31" spans="1:5" x14ac:dyDescent="0.25">
      <c r="A31" s="1" t="s">
        <v>72</v>
      </c>
      <c r="B31" s="68" t="s">
        <v>71</v>
      </c>
      <c r="C31" s="68"/>
      <c r="D31" s="67"/>
    </row>
    <row r="32" spans="1:5" x14ac:dyDescent="0.25">
      <c r="A32" s="1"/>
      <c r="B32" s="68" t="s">
        <v>70</v>
      </c>
      <c r="C32" s="68"/>
      <c r="D32" s="67"/>
    </row>
    <row r="33" spans="1:4" x14ac:dyDescent="0.25">
      <c r="A33" s="1"/>
      <c r="B33" s="68" t="s">
        <v>69</v>
      </c>
      <c r="C33" s="68"/>
      <c r="D33" s="67"/>
    </row>
    <row r="34" spans="1:4" x14ac:dyDescent="0.25">
      <c r="A34" s="1"/>
      <c r="B34" s="68"/>
      <c r="C34" s="68"/>
      <c r="D34" s="67"/>
    </row>
    <row r="35" spans="1:4" x14ac:dyDescent="0.25">
      <c r="A35" s="1"/>
      <c r="B35" s="68"/>
      <c r="C35" s="68"/>
      <c r="D35" s="67"/>
    </row>
    <row r="36" spans="1:4" x14ac:dyDescent="0.25">
      <c r="A36" s="1"/>
      <c r="B36" s="68" t="s">
        <v>68</v>
      </c>
      <c r="C36" s="68"/>
      <c r="D36" s="67"/>
    </row>
    <row r="37" spans="1:4" x14ac:dyDescent="0.25">
      <c r="A37" s="1"/>
      <c r="B37" s="68"/>
      <c r="C37" s="68"/>
      <c r="D37" s="67"/>
    </row>
    <row r="38" spans="1:4" x14ac:dyDescent="0.25">
      <c r="A38" s="1"/>
      <c r="B38" s="68"/>
      <c r="C38" s="68"/>
      <c r="D38" s="67"/>
    </row>
    <row r="39" spans="1:4" x14ac:dyDescent="0.25">
      <c r="A39" s="1"/>
      <c r="B39" s="68"/>
      <c r="C39" s="68"/>
      <c r="D39" s="67"/>
    </row>
    <row r="40" spans="1:4" x14ac:dyDescent="0.25">
      <c r="A40" s="1"/>
      <c r="B40" s="68"/>
      <c r="C40" s="68"/>
      <c r="D40" s="67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2025-02-26T08:53:49Z</dcterms:modified>
</cp:coreProperties>
</file>